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R:\Treasury\Yaroshenko\"/>
    </mc:Choice>
  </mc:AlternateContent>
  <bookViews>
    <workbookView xWindow="0" yWindow="0" windowWidth="30720" windowHeight="13392"/>
  </bookViews>
  <sheets>
    <sheet name="Депозит_Експрес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1" l="1"/>
  <c r="F10" i="1" s="1"/>
  <c r="E13" i="1" s="1"/>
  <c r="C1" i="1"/>
  <c r="C10" i="1" s="1"/>
  <c r="B13" i="1"/>
  <c r="J1" i="1"/>
  <c r="A10" i="1"/>
  <c r="C13" i="1" l="1"/>
  <c r="I1" i="1"/>
  <c r="C4" i="1"/>
  <c r="D13" i="1" l="1"/>
  <c r="C14" i="1" s="1"/>
  <c r="D10" i="1"/>
  <c r="I2" i="1"/>
  <c r="E14" i="1" l="1"/>
  <c r="B14" i="1"/>
  <c r="D14" i="1"/>
  <c r="A13" i="1"/>
  <c r="C15" i="1" l="1"/>
  <c r="A14" i="1"/>
  <c r="G14" i="1" s="1"/>
  <c r="G13" i="1"/>
  <c r="H14" i="1" l="1"/>
  <c r="I14" i="1"/>
  <c r="J15" i="1"/>
  <c r="H15" i="1"/>
  <c r="G15" i="1"/>
  <c r="D15" i="1"/>
  <c r="A15" i="1" s="1"/>
  <c r="I15" i="1"/>
  <c r="B15" i="1"/>
  <c r="E15" i="1"/>
  <c r="G10" i="1"/>
  <c r="H13" i="1"/>
  <c r="I13" i="1"/>
  <c r="J14" i="1" l="1"/>
  <c r="H10" i="1"/>
  <c r="I10" i="1"/>
  <c r="J13" i="1"/>
  <c r="J10" i="1" l="1"/>
  <c r="B10" i="1" s="1"/>
  <c r="J2" i="1" s="1"/>
  <c r="E10" i="1" s="1"/>
</calcChain>
</file>

<file path=xl/sharedStrings.xml><?xml version="1.0" encoding="utf-8"?>
<sst xmlns="http://schemas.openxmlformats.org/spreadsheetml/2006/main" count="25" uniqueCount="17">
  <si>
    <t>Дата розміщення коштів</t>
  </si>
  <si>
    <t>Тривалість депозиту</t>
  </si>
  <si>
    <t>Дата повернення коштів</t>
  </si>
  <si>
    <t>Відсоткова ставка</t>
  </si>
  <si>
    <t>Тривалість депозиту, днів</t>
  </si>
  <si>
    <t>Кінцева сума</t>
  </si>
  <si>
    <t>Реальна відсоткова ставка</t>
  </si>
  <si>
    <t>Дохід до оподаткування</t>
  </si>
  <si>
    <t>Сума ПДФО</t>
  </si>
  <si>
    <t>Сума військового збору</t>
  </si>
  <si>
    <t>Сума доходу після оподаткування</t>
  </si>
  <si>
    <t>К-сть днів у періоді</t>
  </si>
  <si>
    <t>Сума на депозитному рахунку</t>
  </si>
  <si>
    <t>Сума депозиту</t>
  </si>
  <si>
    <t>Період з</t>
  </si>
  <si>
    <t>Період по</t>
  </si>
  <si>
    <t>Поля для редагування виділено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</si>
</sst>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2">
    <xf numFmtId="0" fontId="0" fillId="0" borderId="0" xfId="0"/>
    <xf numFmtId="0" fontId="3" fillId="0" borderId="0" xfId="0" applyFont="1"/>
    <xf numFmtId="0" fontId="3" fillId="0" borderId="0" xfId="0" applyFont="1" applyAlignment="1">
      <alignment horizontal="left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4" fontId="3" fillId="0" borderId="0" xfId="0" applyNumberFormat="1" applyFont="1" applyAlignment="1"/>
    <xf numFmtId="4" fontId="3" fillId="0" borderId="0" xfId="0" applyNumberFormat="1" applyFont="1" applyAlignment="1">
      <alignment horizontal="right"/>
    </xf>
    <xf numFmtId="14" fontId="3" fillId="0" borderId="0" xfId="0" applyNumberFormat="1" applyFont="1"/>
    <xf numFmtId="10" fontId="3" fillId="0" borderId="0" xfId="1" applyNumberFormat="1" applyFont="1"/>
    <xf numFmtId="2" fontId="3" fillId="0" borderId="0" xfId="0" applyNumberFormat="1" applyFont="1"/>
    <xf numFmtId="14" fontId="2" fillId="0" borderId="0" xfId="0" applyNumberFormat="1" applyFont="1" applyAlignment="1">
      <alignment horizontal="center" wrapText="1"/>
    </xf>
    <xf numFmtId="10" fontId="2" fillId="0" borderId="0" xfId="0" applyNumberFormat="1" applyFont="1" applyAlignment="1">
      <alignment horizontal="center" wrapText="1"/>
    </xf>
    <xf numFmtId="4" fontId="2" fillId="0" borderId="0" xfId="0" applyNumberFormat="1" applyFont="1" applyAlignment="1">
      <alignment horizontal="center" wrapText="1"/>
    </xf>
    <xf numFmtId="10" fontId="2" fillId="0" borderId="0" xfId="1" applyNumberFormat="1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0" fontId="2" fillId="0" borderId="0" xfId="0" applyNumberFormat="1" applyFont="1" applyAlignment="1">
      <alignment horizontal="center"/>
    </xf>
    <xf numFmtId="4" fontId="2" fillId="0" borderId="0" xfId="0" applyNumberFormat="1" applyFont="1" applyAlignment="1">
      <alignment horizontal="center"/>
    </xf>
    <xf numFmtId="14" fontId="2" fillId="0" borderId="0" xfId="0" applyNumberFormat="1" applyFont="1" applyAlignment="1">
      <alignment horizontal="center"/>
    </xf>
    <xf numFmtId="10" fontId="2" fillId="0" borderId="0" xfId="1" applyNumberFormat="1" applyFont="1" applyAlignment="1">
      <alignment horizontal="center"/>
    </xf>
    <xf numFmtId="0" fontId="3" fillId="0" borderId="1" xfId="0" applyFont="1" applyBorder="1" applyAlignment="1">
      <alignment horizontal="left"/>
    </xf>
    <xf numFmtId="14" fontId="3" fillId="0" borderId="1" xfId="0" applyNumberFormat="1" applyFont="1" applyBorder="1" applyAlignment="1"/>
    <xf numFmtId="14" fontId="3" fillId="0" borderId="1" xfId="0" applyNumberFormat="1" applyFont="1" applyBorder="1"/>
    <xf numFmtId="10" fontId="3" fillId="0" borderId="1" xfId="1" applyNumberFormat="1" applyFont="1" applyBorder="1"/>
    <xf numFmtId="10" fontId="3" fillId="2" borderId="1" xfId="1" applyNumberFormat="1" applyFont="1" applyFill="1" applyBorder="1"/>
    <xf numFmtId="4" fontId="3" fillId="2" borderId="1" xfId="0" applyNumberFormat="1" applyFont="1" applyFill="1" applyBorder="1" applyAlignment="1">
      <alignment horizontal="right"/>
    </xf>
    <xf numFmtId="0" fontId="3" fillId="2" borderId="1" xfId="0" applyFont="1" applyFill="1" applyBorder="1"/>
    <xf numFmtId="0" fontId="4" fillId="0" borderId="0" xfId="0" applyFont="1"/>
    <xf numFmtId="14" fontId="4" fillId="0" borderId="0" xfId="0" applyNumberFormat="1" applyFont="1"/>
    <xf numFmtId="4" fontId="4" fillId="0" borderId="0" xfId="0" applyNumberFormat="1" applyFont="1"/>
    <xf numFmtId="0" fontId="3" fillId="0" borderId="0" xfId="0" applyFont="1" applyProtection="1">
      <protection hidden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tabSelected="1" workbookViewId="0">
      <selection activeCell="G4" sqref="G4"/>
    </sheetView>
  </sheetViews>
  <sheetFormatPr defaultRowHeight="14.4" x14ac:dyDescent="0.3"/>
  <cols>
    <col min="1" max="1" width="15.77734375" customWidth="1"/>
    <col min="2" max="2" width="16.21875" customWidth="1"/>
    <col min="3" max="4" width="12.77734375" customWidth="1"/>
    <col min="5" max="5" width="11" customWidth="1"/>
    <col min="6" max="6" width="11.5546875" customWidth="1"/>
    <col min="7" max="7" width="15" customWidth="1"/>
    <col min="8" max="8" width="10.21875" customWidth="1"/>
    <col min="9" max="9" width="13.33203125" customWidth="1"/>
    <col min="10" max="10" width="15.6640625" customWidth="1"/>
  </cols>
  <sheetData>
    <row r="1" spans="1:13" ht="15.6" x14ac:dyDescent="0.3">
      <c r="A1" s="21" t="s">
        <v>0</v>
      </c>
      <c r="B1" s="21"/>
      <c r="C1" s="22">
        <f ca="1">TODAY()</f>
        <v>45904</v>
      </c>
      <c r="D1" s="6"/>
      <c r="E1" s="1"/>
      <c r="F1" s="10"/>
      <c r="G1" s="28">
        <v>7</v>
      </c>
      <c r="H1" s="28"/>
      <c r="I1" s="29">
        <f ca="1">C1</f>
        <v>45904</v>
      </c>
      <c r="J1" s="30">
        <f>-C2</f>
        <v>-1000000</v>
      </c>
      <c r="K1" s="1"/>
      <c r="L1" s="1"/>
    </row>
    <row r="2" spans="1:13" ht="15.6" x14ac:dyDescent="0.3">
      <c r="A2" s="21" t="s">
        <v>13</v>
      </c>
      <c r="B2" s="21"/>
      <c r="C2" s="26">
        <v>1000000</v>
      </c>
      <c r="D2" s="7"/>
      <c r="E2" s="1"/>
      <c r="F2" s="10"/>
      <c r="G2" s="28">
        <v>14</v>
      </c>
      <c r="H2" s="28"/>
      <c r="I2" s="29">
        <f ca="1">C4</f>
        <v>45918</v>
      </c>
      <c r="J2" s="30">
        <f ca="1">B10</f>
        <v>1002215.06</v>
      </c>
      <c r="K2" s="1"/>
      <c r="L2" s="1"/>
    </row>
    <row r="3" spans="1:13" ht="15.6" x14ac:dyDescent="0.3">
      <c r="A3" s="21" t="s">
        <v>1</v>
      </c>
      <c r="B3" s="21"/>
      <c r="C3" s="27">
        <v>14</v>
      </c>
      <c r="D3" s="1"/>
      <c r="E3" s="1"/>
      <c r="F3" s="1"/>
      <c r="G3" s="28">
        <v>31</v>
      </c>
      <c r="H3" s="28"/>
      <c r="I3" s="28"/>
      <c r="J3" s="28"/>
      <c r="K3" s="1"/>
      <c r="L3" s="1"/>
    </row>
    <row r="4" spans="1:13" ht="15.6" x14ac:dyDescent="0.3">
      <c r="A4" s="21" t="s">
        <v>2</v>
      </c>
      <c r="B4" s="21"/>
      <c r="C4" s="23">
        <f ca="1">C1+C3</f>
        <v>45918</v>
      </c>
      <c r="D4" s="8"/>
      <c r="E4" s="1"/>
      <c r="F4" s="1"/>
      <c r="G4" s="28"/>
      <c r="H4" s="28"/>
      <c r="I4" s="28"/>
      <c r="J4" s="28"/>
      <c r="K4" s="1"/>
      <c r="L4" s="1"/>
    </row>
    <row r="5" spans="1:13" ht="15.6" x14ac:dyDescent="0.3">
      <c r="A5" s="21" t="s">
        <v>3</v>
      </c>
      <c r="B5" s="21"/>
      <c r="C5" s="24">
        <f>IF(C3=7,0.0725,IF(C3=14,0.0825,0.1025))+IF(C2&gt;=1000000,0.005,0)</f>
        <v>8.7500000000000008E-2</v>
      </c>
      <c r="D5" s="9"/>
      <c r="E5" s="1"/>
      <c r="F5" s="1"/>
      <c r="G5" s="1"/>
      <c r="H5" s="1"/>
      <c r="I5" s="1"/>
      <c r="J5" s="1"/>
      <c r="K5" s="1"/>
      <c r="L5" s="1"/>
    </row>
    <row r="6" spans="1:13" ht="15.6" x14ac:dyDescent="0.3">
      <c r="A6" s="2"/>
      <c r="B6" s="2"/>
      <c r="C6" s="9"/>
      <c r="D6" s="9"/>
      <c r="E6" s="1"/>
      <c r="F6" s="1"/>
      <c r="G6" s="1"/>
      <c r="H6" s="1"/>
      <c r="I6" s="1"/>
      <c r="J6" s="1"/>
      <c r="K6" s="1"/>
      <c r="L6" s="1"/>
    </row>
    <row r="7" spans="1:13" ht="15.6" x14ac:dyDescent="0.3">
      <c r="A7" s="21" t="s">
        <v>16</v>
      </c>
      <c r="B7" s="21"/>
      <c r="C7" s="25"/>
      <c r="D7" s="9"/>
      <c r="E7" s="1"/>
      <c r="F7" s="1"/>
      <c r="G7" s="1"/>
      <c r="H7" s="1"/>
      <c r="I7" s="1"/>
      <c r="J7" s="1"/>
      <c r="K7" s="1"/>
      <c r="L7" s="1"/>
    </row>
    <row r="8" spans="1:13" ht="15.6" x14ac:dyDescent="0.3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</row>
    <row r="9" spans="1:13" ht="41.4" x14ac:dyDescent="0.3">
      <c r="A9" s="4" t="s">
        <v>4</v>
      </c>
      <c r="B9" s="4" t="s">
        <v>5</v>
      </c>
      <c r="C9" s="4" t="s">
        <v>14</v>
      </c>
      <c r="D9" s="4" t="s">
        <v>15</v>
      </c>
      <c r="E9" s="4" t="s">
        <v>6</v>
      </c>
      <c r="F9" s="4" t="s">
        <v>3</v>
      </c>
      <c r="G9" s="4" t="s">
        <v>7</v>
      </c>
      <c r="H9" s="4" t="s">
        <v>8</v>
      </c>
      <c r="I9" s="4" t="s">
        <v>9</v>
      </c>
      <c r="J9" s="4" t="s">
        <v>10</v>
      </c>
      <c r="K9" s="1"/>
      <c r="L9" s="1"/>
    </row>
    <row r="10" spans="1:13" ht="15.6" x14ac:dyDescent="0.3">
      <c r="A10" s="3">
        <f>C3</f>
        <v>14</v>
      </c>
      <c r="B10" s="13">
        <f ca="1">C2+J10</f>
        <v>1002215.06</v>
      </c>
      <c r="C10" s="11">
        <f ca="1">C1</f>
        <v>45904</v>
      </c>
      <c r="D10" s="11">
        <f ca="1">C4</f>
        <v>45918</v>
      </c>
      <c r="E10" s="14">
        <f ca="1">XIRR(J1:J2,I1:I2)</f>
        <v>5.9382203221321109E-2</v>
      </c>
      <c r="F10" s="12">
        <f>C5</f>
        <v>8.7500000000000008E-2</v>
      </c>
      <c r="G10" s="13">
        <f ca="1">G13+IF(C14=" ",0,G14)+IF(C15=" ",0,G15)</f>
        <v>2876.71</v>
      </c>
      <c r="H10" s="13">
        <f t="shared" ref="H10:I10" ca="1" si="0">H13+IF(D14=" ",0,H14)+IF(D15=" ",0,H15)</f>
        <v>517.80999999999995</v>
      </c>
      <c r="I10" s="13">
        <f t="shared" ca="1" si="0"/>
        <v>143.84</v>
      </c>
      <c r="J10" s="13">
        <f ca="1">G10-I10-H10</f>
        <v>2215.06</v>
      </c>
      <c r="K10" s="1"/>
      <c r="L10" s="1"/>
    </row>
    <row r="11" spans="1:13" ht="15.6" x14ac:dyDescent="0.3">
      <c r="A11" s="3"/>
      <c r="B11" s="3"/>
      <c r="C11" s="3"/>
      <c r="D11" s="3"/>
      <c r="E11" s="3"/>
      <c r="F11" s="3"/>
      <c r="G11" s="3"/>
      <c r="H11" s="3"/>
      <c r="I11" s="3"/>
      <c r="J11" s="3"/>
      <c r="K11" s="1"/>
      <c r="L11" s="1"/>
    </row>
    <row r="12" spans="1:13" ht="41.4" x14ac:dyDescent="0.3">
      <c r="A12" s="4" t="s">
        <v>11</v>
      </c>
      <c r="B12" s="4" t="s">
        <v>12</v>
      </c>
      <c r="C12" s="4" t="s">
        <v>14</v>
      </c>
      <c r="D12" s="4" t="s">
        <v>15</v>
      </c>
      <c r="E12" s="5" t="s">
        <v>3</v>
      </c>
      <c r="F12" s="5"/>
      <c r="G12" s="4" t="s">
        <v>7</v>
      </c>
      <c r="H12" s="4" t="s">
        <v>8</v>
      </c>
      <c r="I12" s="4" t="s">
        <v>9</v>
      </c>
      <c r="J12" s="4" t="s">
        <v>10</v>
      </c>
      <c r="K12" s="3"/>
      <c r="L12" s="1"/>
      <c r="M12" s="1"/>
    </row>
    <row r="13" spans="1:13" ht="15.6" x14ac:dyDescent="0.3">
      <c r="A13" s="15">
        <f ca="1">IF(D13=C4,D13-C13-2,D13-C13-1)</f>
        <v>12</v>
      </c>
      <c r="B13" s="18">
        <f>C2</f>
        <v>1000000</v>
      </c>
      <c r="C13" s="19">
        <f ca="1">C1</f>
        <v>45904</v>
      </c>
      <c r="D13" s="19">
        <f ca="1">IF(MONTH(C4)&lt;&gt;MONTH(C13),DATE(YEAR(C13),MONTH(C13)+1,1),C4)</f>
        <v>45918</v>
      </c>
      <c r="E13" s="17">
        <f>F10</f>
        <v>8.7500000000000008E-2</v>
      </c>
      <c r="F13" s="16"/>
      <c r="G13" s="18">
        <f ca="1">ROUND(IF(DAY(DATE(YEAR(C13),2,29))=29,B13*E13*A13/366,B13*E13*A13/365),2)</f>
        <v>2876.71</v>
      </c>
      <c r="H13" s="18">
        <f ca="1">ROUND(G13*0.18,2)</f>
        <v>517.80999999999995</v>
      </c>
      <c r="I13" s="18">
        <f ca="1">ROUND(G13*0.05,2)</f>
        <v>143.84</v>
      </c>
      <c r="J13" s="18">
        <f ca="1">G13-H13-I13</f>
        <v>2215.06</v>
      </c>
      <c r="K13" s="1"/>
      <c r="L13" s="1"/>
    </row>
    <row r="14" spans="1:13" ht="15.6" x14ac:dyDescent="0.3">
      <c r="A14" s="15" t="str">
        <f ca="1">IF(D13=C4," ",IF(D14=C4,D14-C14-1,D14-C14))</f>
        <v xml:space="preserve"> </v>
      </c>
      <c r="B14" s="18" t="str">
        <f ca="1">IF(C14=" "," ",B13)</f>
        <v xml:space="preserve"> </v>
      </c>
      <c r="C14" s="19" t="str">
        <f ca="1">IF(D13=C4," ",D13)</f>
        <v xml:space="preserve"> </v>
      </c>
      <c r="D14" s="19" t="str">
        <f ca="1">IF(C14=" "," ",IF(MONTH(C4)&lt;&gt;MONTH(C14),DATE(YEAR(C14),MONTH(C14)+1,1),C4))</f>
        <v xml:space="preserve"> </v>
      </c>
      <c r="E14" s="20" t="str">
        <f ca="1">IF(C14=" "," ",E13)</f>
        <v xml:space="preserve"> </v>
      </c>
      <c r="F14" s="20"/>
      <c r="G14" s="18" t="str">
        <f ca="1">IF(C14=" "," ",ROUND(IF(DAY(DATE(YEAR(C14),2,29))=29,B14*E14*A14/366,B14*E14*A14/365),2))</f>
        <v xml:space="preserve"> </v>
      </c>
      <c r="H14" s="18" t="str">
        <f ca="1">IF(C14=" "," ",ROUND(G14*0.18,2))</f>
        <v xml:space="preserve"> </v>
      </c>
      <c r="I14" s="18" t="str">
        <f ca="1">IF(C14=" "," ",ROUND(G14*0.05,2))</f>
        <v xml:space="preserve"> </v>
      </c>
      <c r="J14" s="18" t="str">
        <f ca="1">IF(C14=" "," ",G14-H14-I14)</f>
        <v xml:space="preserve"> </v>
      </c>
      <c r="K14" s="1"/>
      <c r="L14" s="1"/>
    </row>
    <row r="15" spans="1:13" ht="15.6" x14ac:dyDescent="0.3">
      <c r="A15" s="15" t="str">
        <f ca="1">IFERROR(IF(D14=C4," ",D15-C15-1)," ")</f>
        <v xml:space="preserve"> </v>
      </c>
      <c r="B15" s="18" t="str">
        <f ca="1">IF(C15=" "," ",B13)</f>
        <v xml:space="preserve"> </v>
      </c>
      <c r="C15" s="19" t="str">
        <f ca="1">IF(D14=C4," ",D14)</f>
        <v xml:space="preserve"> </v>
      </c>
      <c r="D15" s="19" t="str">
        <f ca="1">IF(C15=" "," ",IF(MONTH(C4)&lt;&gt;MONTH(C15),DATE(YEAR(C15),MONTH(C15)+1,1),C4))</f>
        <v xml:space="preserve"> </v>
      </c>
      <c r="E15" s="20" t="str">
        <f ca="1">IF(C15=" "," ",E14)</f>
        <v xml:space="preserve"> </v>
      </c>
      <c r="F15" s="20"/>
      <c r="G15" s="18" t="str">
        <f ca="1">IF(C15=" "," ",ROUND(IF(DAY(DATE(YEAR(C15),2,29))=29,B15*E15*A15/366,B15*E15*A15/365),2))</f>
        <v xml:space="preserve"> </v>
      </c>
      <c r="H15" s="18" t="str">
        <f ca="1">IF(C15=" "," ",ROUND(G15*0.18,2))</f>
        <v xml:space="preserve"> </v>
      </c>
      <c r="I15" s="18" t="str">
        <f ca="1">IF(C15=" "," ",ROUND(G15*0.05,2))</f>
        <v xml:space="preserve"> </v>
      </c>
      <c r="J15" s="18" t="str">
        <f ca="1">IF(C15=" "," ",G15-H15-I15)</f>
        <v xml:space="preserve"> </v>
      </c>
      <c r="K15" s="1"/>
      <c r="L15" s="1"/>
    </row>
    <row r="16" spans="1:13" ht="15.6" x14ac:dyDescent="0.3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</row>
    <row r="17" spans="1:12" ht="15.6" x14ac:dyDescent="0.3">
      <c r="A17" s="1"/>
      <c r="B17" s="1"/>
      <c r="C17" s="1"/>
      <c r="D17" s="1"/>
      <c r="E17" s="1"/>
      <c r="F17" s="31"/>
      <c r="G17" s="1"/>
      <c r="H17" s="1"/>
      <c r="I17" s="1"/>
      <c r="J17" s="1"/>
      <c r="K17" s="1"/>
      <c r="L17" s="1"/>
    </row>
    <row r="18" spans="1:12" ht="15.6" x14ac:dyDescent="0.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2" ht="15.6" x14ac:dyDescent="0.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2" ht="15.6" x14ac:dyDescent="0.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2" ht="15.6" x14ac:dyDescent="0.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2" ht="15.6" x14ac:dyDescent="0.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2" ht="15.6" x14ac:dyDescent="0.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2" ht="15.6" x14ac:dyDescent="0.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2" ht="15.6" x14ac:dyDescent="0.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</sheetData>
  <sheetProtection algorithmName="SHA-512" hashValue="B54FewN4ZiytABQCeOpBhj6UXIstcf7QtZT7ieXExoHIiM0V3rXbqPSYitQ5n7Z1JDHM8H+08LPujbb3qdrEKA==" saltValue="7cJXALQ1vaHehxsQPIIwtw==" spinCount="100000" sheet="1" objects="1" scenarios="1"/>
  <protectedRanges>
    <protectedRange sqref="C2:C3" name="Диапазон1"/>
  </protectedRanges>
  <mergeCells count="10">
    <mergeCell ref="E13:F13"/>
    <mergeCell ref="E14:F14"/>
    <mergeCell ref="E15:F15"/>
    <mergeCell ref="A7:B7"/>
    <mergeCell ref="A1:B1"/>
    <mergeCell ref="A2:B2"/>
    <mergeCell ref="A3:B3"/>
    <mergeCell ref="A4:B4"/>
    <mergeCell ref="A5:B5"/>
    <mergeCell ref="E12:F12"/>
  </mergeCells>
  <dataValidations count="1">
    <dataValidation type="list" allowBlank="1" showInputMessage="1" showErrorMessage="1" sqref="C3">
      <formula1>$G$1:$G$3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Депозит_Експрес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Serhii Yaroshenko</dc:creator>
  <cp:lastModifiedBy>Serhii Yaroshenko</cp:lastModifiedBy>
  <dcterms:created xsi:type="dcterms:W3CDTF">2025-09-04T06:15:20Z</dcterms:created>
  <dcterms:modified xsi:type="dcterms:W3CDTF">2025-09-04T08:39:47Z</dcterms:modified>
</cp:coreProperties>
</file>